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denniskonu/Library/Mobile Documents/com~apple~CloudDocs/My Hustle/Gobisnix/GoBisnix Strategy/Web Site/Online Templates/Internal Controls Checklist Page/"/>
    </mc:Choice>
  </mc:AlternateContent>
  <xr:revisionPtr revIDLastSave="0" documentId="8_{0F8E8352-9A21-C64B-B243-645B244D0690}" xr6:coauthVersionLast="47" xr6:coauthVersionMax="47" xr10:uidLastSave="{00000000-0000-0000-0000-000000000000}"/>
  <bookViews>
    <workbookView xWindow="0" yWindow="600" windowWidth="30240" windowHeight="19640" xr2:uid="{00000000-000D-0000-FFFF-FFFF00000000}"/>
  </bookViews>
  <sheets>
    <sheet name="Checklist" sheetId="1" r:id="rId1"/>
    <sheet name="Instructions" sheetId="2" r:id="rId2"/>
    <sheet name="Risk Assessment" sheetId="3" r:id="rId3"/>
    <sheet name="Dashboard" sheetId="4" r:id="rId4"/>
    <sheet name="Note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4" l="1"/>
  <c r="B13" i="4"/>
  <c r="F12" i="4"/>
  <c r="G12" i="4" s="1"/>
  <c r="E12" i="4"/>
  <c r="B12" i="4"/>
  <c r="F11" i="4"/>
  <c r="G11" i="4" s="1"/>
  <c r="E11" i="4"/>
  <c r="B11" i="4"/>
  <c r="F10" i="4"/>
  <c r="G10" i="4" s="1"/>
  <c r="E10" i="4"/>
  <c r="B10" i="4"/>
  <c r="F9" i="4"/>
  <c r="G9" i="4" s="1"/>
  <c r="E9" i="4"/>
  <c r="B9" i="4"/>
  <c r="D15" i="3"/>
  <c r="C15" i="3"/>
  <c r="F15" i="3" s="1"/>
  <c r="B15" i="3"/>
  <c r="A15" i="3"/>
  <c r="D14" i="3"/>
  <c r="C14" i="3"/>
  <c r="F14" i="3" s="1"/>
  <c r="B14" i="3"/>
  <c r="A14" i="3"/>
  <c r="D13" i="3"/>
  <c r="C13" i="3"/>
  <c r="F13" i="3" s="1"/>
  <c r="B13" i="3"/>
  <c r="A13" i="3"/>
  <c r="D12" i="3"/>
  <c r="C12" i="3"/>
  <c r="F12" i="3" s="1"/>
  <c r="B12" i="3"/>
  <c r="A12" i="3"/>
  <c r="D11" i="3"/>
  <c r="C11" i="3"/>
  <c r="F11" i="3" s="1"/>
  <c r="B11" i="3"/>
  <c r="A11" i="3"/>
  <c r="D10" i="3"/>
  <c r="C10" i="3"/>
  <c r="F10" i="3" s="1"/>
  <c r="B10" i="3"/>
  <c r="A10" i="3"/>
  <c r="D9" i="3"/>
  <c r="C9" i="3"/>
  <c r="F9" i="3" s="1"/>
  <c r="B9" i="3"/>
  <c r="A9" i="3"/>
  <c r="D8" i="3"/>
  <c r="C8" i="3"/>
  <c r="F8" i="3" s="1"/>
  <c r="B8" i="3"/>
  <c r="A8" i="3"/>
  <c r="D7" i="3"/>
  <c r="C7" i="3"/>
  <c r="F7" i="3" s="1"/>
  <c r="B7" i="3"/>
  <c r="A7" i="3"/>
  <c r="D6" i="3"/>
  <c r="C6" i="3"/>
  <c r="F6" i="3" s="1"/>
  <c r="B6" i="3"/>
  <c r="A6" i="3"/>
  <c r="D5" i="3"/>
  <c r="C5" i="3"/>
  <c r="F5" i="3" s="1"/>
  <c r="B5" i="3"/>
  <c r="A5" i="3"/>
  <c r="D4" i="3"/>
  <c r="C4" i="3"/>
  <c r="F4" i="3" s="1"/>
  <c r="B4" i="3"/>
  <c r="A4" i="3"/>
  <c r="G22" i="1"/>
  <c r="E15" i="3" s="1"/>
  <c r="F22" i="1"/>
  <c r="G21" i="1"/>
  <c r="E14" i="3" s="1"/>
  <c r="F21" i="1"/>
  <c r="G20" i="1"/>
  <c r="E13" i="3" s="1"/>
  <c r="F20" i="1"/>
  <c r="G18" i="1"/>
  <c r="E12" i="3" s="1"/>
  <c r="F18" i="1"/>
  <c r="G17" i="1"/>
  <c r="E11" i="3" s="1"/>
  <c r="F17" i="1"/>
  <c r="G16" i="1"/>
  <c r="E10" i="3" s="1"/>
  <c r="F16" i="1"/>
  <c r="G14" i="1"/>
  <c r="E9" i="3" s="1"/>
  <c r="F14" i="1"/>
  <c r="G13" i="1"/>
  <c r="E8" i="3" s="1"/>
  <c r="F13" i="1"/>
  <c r="G12" i="1"/>
  <c r="E7" i="3" s="1"/>
  <c r="F12" i="1"/>
  <c r="G10" i="1"/>
  <c r="E6" i="3" s="1"/>
  <c r="F10" i="1"/>
  <c r="G9" i="1"/>
  <c r="E5" i="3" s="1"/>
  <c r="F9" i="1"/>
  <c r="G8" i="1"/>
  <c r="E4" i="3" s="1"/>
  <c r="F8" i="1"/>
  <c r="D3" i="1"/>
  <c r="D3" i="4" s="1"/>
  <c r="B3" i="1"/>
  <c r="F3" i="1" l="1"/>
  <c r="B3" i="4"/>
  <c r="H3" i="1" l="1"/>
  <c r="F3" i="4"/>
  <c r="B4" i="1" l="1"/>
  <c r="B6" i="4" s="1"/>
  <c r="H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H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Overall governance strength based on checklist scoring.</t>
        </r>
      </text>
    </comment>
    <comment ref="B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Maturity model: Level 1 Informal, Level 2 Basic, Level 3 Structured, Level 4 Strong.</t>
        </r>
      </text>
    </comment>
  </commentList>
</comments>
</file>

<file path=xl/sharedStrings.xml><?xml version="1.0" encoding="utf-8"?>
<sst xmlns="http://schemas.openxmlformats.org/spreadsheetml/2006/main" count="100" uniqueCount="76">
  <si>
    <t>GoBisnix Internal Controls Checklist</t>
  </si>
  <si>
    <t>Financial Governance Advisory for Growing PNG Businesses</t>
  </si>
  <si>
    <t>Total Controls</t>
  </si>
  <si>
    <t>Score Achieved</t>
  </si>
  <si>
    <t>Maximum Score</t>
  </si>
  <si>
    <t>Control Strength %</t>
  </si>
  <si>
    <t>Maturity Level</t>
  </si>
  <si>
    <t>Control Area</t>
  </si>
  <si>
    <t>Control Description</t>
  </si>
  <si>
    <t>Exists?</t>
  </si>
  <si>
    <t>Risk Level</t>
  </si>
  <si>
    <t>Evidence / Notes</t>
  </si>
  <si>
    <t>Score</t>
  </si>
  <si>
    <t>Priority</t>
  </si>
  <si>
    <t>Action Owner / Due Date</t>
  </si>
  <si>
    <t>Governance Structure</t>
  </si>
  <si>
    <t>Delegation of authority defined</t>
  </si>
  <si>
    <t>Financial approval limits documented</t>
  </si>
  <si>
    <t>Segregation of duties in finance roles</t>
  </si>
  <si>
    <t>Financial Reporting</t>
  </si>
  <si>
    <t>Monthly financial statements prepared</t>
  </si>
  <si>
    <t>Budget vs actual performance reviewed</t>
  </si>
  <si>
    <t>Cash flow forecast prepared monthly</t>
  </si>
  <si>
    <t>Payments &amp; Expenses</t>
  </si>
  <si>
    <t>Dual approval required for large payments</t>
  </si>
  <si>
    <t>Supplier invoices verified before payment</t>
  </si>
  <si>
    <t>Bank reconciliations performed monthly</t>
  </si>
  <si>
    <t>Risk Oversight</t>
  </si>
  <si>
    <t>Risk register maintained and reviewed</t>
  </si>
  <si>
    <t>Major contracts reviewed for financial exposure</t>
  </si>
  <si>
    <t>Management reviews financial risks quarterly</t>
  </si>
  <si>
    <t>GoBisnix Internal Controls Self-Assessment</t>
  </si>
  <si>
    <t>Purpose</t>
  </si>
  <si>
    <t>Use this checklist to assess whether key internal controls exist, identify control gaps, and prioritise risk treatment.</t>
  </si>
  <si>
    <t>How to use</t>
  </si>
  <si>
    <t>1. Review each control line and select Yes, Partial, or No in the Exists? column.</t>
  </si>
  <si>
    <t>2. Select the Risk Level for each line based on the consequence of the control failing.</t>
  </si>
  <si>
    <t>3. Add evidence or notes to support your assessment.</t>
  </si>
  <si>
    <t>4. Review the Dashboard sheet for the overall governance score, maturity level, and risk profile.</t>
  </si>
  <si>
    <t>5. Prioritise remediation actions for controls rated No or High risk.</t>
  </si>
  <si>
    <t>Scoring guide</t>
  </si>
  <si>
    <t>Yes</t>
  </si>
  <si>
    <t>2 points</t>
  </si>
  <si>
    <t>Maturity bands</t>
  </si>
  <si>
    <t>Partial</t>
  </si>
  <si>
    <t>1 point</t>
  </si>
  <si>
    <t>0% - 40%</t>
  </si>
  <si>
    <t>High control risk / Informal controls</t>
  </si>
  <si>
    <t>No</t>
  </si>
  <si>
    <t>0 points</t>
  </si>
  <si>
    <t>41% - 70%</t>
  </si>
  <si>
    <t>Moderate control risk / Basic discipline</t>
  </si>
  <si>
    <t>71% - 85%</t>
  </si>
  <si>
    <t>Structured governance</t>
  </si>
  <si>
    <t>86% - 100%</t>
  </si>
  <si>
    <t>Strong control environment</t>
  </si>
  <si>
    <t>Priority Control Risks</t>
  </si>
  <si>
    <t>Recommended Action</t>
  </si>
  <si>
    <t>GoBisnix Governance Dashboard</t>
  </si>
  <si>
    <t>Control Strength</t>
  </si>
  <si>
    <t>Governance Maturity</t>
  </si>
  <si>
    <t>Risk Profile</t>
  </si>
  <si>
    <t>Category Scorecard</t>
  </si>
  <si>
    <t>High Risk Controls</t>
  </si>
  <si>
    <t>Medium Risk Controls</t>
  </si>
  <si>
    <t>Low Risk Controls</t>
  </si>
  <si>
    <t>No Controls</t>
  </si>
  <si>
    <t>Partial Controls</t>
  </si>
  <si>
    <t>Yes Controls</t>
  </si>
  <si>
    <t>Notes</t>
  </si>
  <si>
    <t>This workbook is designed as a self-assessment governance tool for PNG SMEs.</t>
  </si>
  <si>
    <t>Maturity model and dashboard are intended to support prioritisation, not replace detailed advisory review.</t>
  </si>
  <si>
    <t>Recommended website download file name:</t>
  </si>
  <si>
    <t>GoBisnix-Internal-Controls-Governance-Checklist.xlsx</t>
  </si>
  <si>
    <t>Brand positioning reference:</t>
  </si>
  <si>
    <t>Independent Financial Governance Advisory for PNG Businesses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</si>
</sst>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44546A"/>
      <name val="Calibri"/>
      <family val="2"/>
    </font>
    <font>
      <b/>
      <sz val="11"/>
      <color rgb="FFFFFFFF"/>
      <name val="Calibri"/>
      <family val="2"/>
    </font>
    <font>
      <b/>
      <sz val="11"/>
      <color rgb="FF1F1F1F"/>
      <name val="Calibri"/>
      <family val="2"/>
    </font>
    <font>
      <b/>
      <sz val="15"/>
      <color rgb="FFFFFFFF"/>
      <name val="Calibri"/>
      <family val="2"/>
    </font>
    <font>
      <b/>
      <sz val="14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5B9BD5"/>
      </patternFill>
    </fill>
    <fill>
      <patternFill patternType="solid">
        <fgColor rgb="FFD9EAF7"/>
      </patternFill>
    </fill>
    <fill>
      <patternFill patternType="solid">
        <fgColor rgb="FF8064A2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5" fillId="2" borderId="1" xfId="0" applyFont="1" applyFill="1" applyBorder="1" applyAlignment="1">
      <alignment horizontal="center" wrapText="1"/>
    </xf>
    <xf numFmtId="1" fontId="8" fillId="4" borderId="0" xfId="0" applyNumberFormat="1" applyFont="1" applyFill="1" applyAlignment="1">
      <alignment horizontal="center"/>
    </xf>
    <xf numFmtId="164" fontId="8" fillId="4" borderId="0" xfId="0" applyNumberFormat="1" applyFont="1" applyFill="1" applyAlignment="1">
      <alignment horizontal="center"/>
    </xf>
    <xf numFmtId="0" fontId="5" fillId="5" borderId="0" xfId="0" applyFont="1" applyFill="1"/>
    <xf numFmtId="0" fontId="2" fillId="0" borderId="0" xfId="0" applyFont="1"/>
    <xf numFmtId="164" fontId="0" fillId="0" borderId="0" xfId="0" applyNumberFormat="1"/>
    <xf numFmtId="0" fontId="8" fillId="0" borderId="0" xfId="0" applyFont="1"/>
    <xf numFmtId="0" fontId="6" fillId="4" borderId="0" xfId="0" applyFont="1" applyFill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1" fillId="2" borderId="0" xfId="0" applyFont="1" applyFill="1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vertical="top" wrapText="1"/>
    </xf>
    <xf numFmtId="0" fontId="7" fillId="2" borderId="0" xfId="0" applyFont="1" applyFill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9">
    <dxf>
      <fill>
        <patternFill patternType="solid">
          <fgColor rgb="FFC6EFCE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title>
      <c:tx>
        <c:rich>
          <a:bodyPr/>
          <a:lstStyle/>
          <a:p>
            <a:pPr>
              <a:defRPr/>
            </a:pPr>
            <a:r>
              <a:t>Risk Profile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Dashboard!$A$9:$A$11</c:f>
              <c:strCache>
                <c:ptCount val="3"/>
                <c:pt idx="0">
                  <c:v>High Risk Controls</c:v>
                </c:pt>
                <c:pt idx="1">
                  <c:v>Medium Risk Controls</c:v>
                </c:pt>
                <c:pt idx="2">
                  <c:v>Low Risk Controls</c:v>
                </c:pt>
              </c:strCache>
            </c:strRef>
          </c:cat>
          <c:val>
            <c:numRef>
              <c:f>Dashboard!$B$9:$B$11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5-A44B-8201-FF776ECCE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Number of Controls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title>
      <c:tx>
        <c:rich>
          <a:bodyPr/>
          <a:lstStyle/>
          <a:p>
            <a:pPr>
              <a:defRPr/>
            </a:pPr>
            <a:r>
              <a:t>Category Control Strength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Dashboard!$D$9:$D$12</c:f>
              <c:strCache>
                <c:ptCount val="4"/>
                <c:pt idx="0">
                  <c:v>Governance Structure</c:v>
                </c:pt>
                <c:pt idx="1">
                  <c:v>Financial Reporting</c:v>
                </c:pt>
                <c:pt idx="2">
                  <c:v>Payments &amp; Expenses</c:v>
                </c:pt>
                <c:pt idx="3">
                  <c:v>Risk Oversight</c:v>
                </c:pt>
              </c:strCache>
            </c:strRef>
          </c:cat>
          <c:val>
            <c:numRef>
              <c:f>Dashboard!$G$9:$G$12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65-0142-9C9E-491115761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Percent</a:t>
                </a:r>
              </a:p>
            </c:rich>
          </c:tx>
          <c:overlay val="1"/>
        </c:title>
        <c:numFmt formatCode="0.0%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15</xdr:row>
      <xdr:rowOff>0</xdr:rowOff>
    </xdr:from>
    <xdr:ext cx="3600000" cy="25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15</xdr:row>
      <xdr:rowOff>0</xdr:rowOff>
    </xdr:from>
    <xdr:ext cx="432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8"/>
  </sheetPr>
  <dimension ref="A1:H22"/>
  <sheetViews>
    <sheetView showGridLines="0" tabSelected="1" workbookViewId="0">
      <pane ySplit="4" topLeftCell="A5" activePane="bottomLeft" state="frozen"/>
      <selection pane="bottomLeft" sqref="A1:H1"/>
    </sheetView>
  </sheetViews>
  <sheetFormatPr baseColWidth="10" defaultColWidth="8.83203125" defaultRowHeight="15" x14ac:dyDescent="0.2"/>
  <cols>
    <col min="1" max="1" width="22" customWidth="1"/>
    <col min="2" max="2" width="48" customWidth="1"/>
    <col min="3" max="4" width="12" customWidth="1"/>
    <col min="5" max="5" width="28" customWidth="1"/>
    <col min="6" max="6" width="10" customWidth="1"/>
    <col min="7" max="7" width="12" customWidth="1"/>
    <col min="8" max="8" width="24" customWidth="1"/>
  </cols>
  <sheetData>
    <row r="1" spans="1:8" ht="22" customHeight="1" x14ac:dyDescent="0.25">
      <c r="A1" s="22" t="s">
        <v>0</v>
      </c>
      <c r="B1" s="19"/>
      <c r="C1" s="19"/>
      <c r="D1" s="19"/>
      <c r="E1" s="19"/>
      <c r="F1" s="19"/>
      <c r="G1" s="19"/>
      <c r="H1" s="19"/>
    </row>
    <row r="2" spans="1:8" ht="22" customHeight="1" x14ac:dyDescent="0.2">
      <c r="A2" s="21" t="s">
        <v>1</v>
      </c>
      <c r="B2" s="18"/>
      <c r="C2" s="18"/>
      <c r="D2" s="18"/>
      <c r="E2" s="18"/>
      <c r="F2" s="18"/>
      <c r="G2" s="18"/>
      <c r="H2" s="18"/>
    </row>
    <row r="3" spans="1:8" ht="22" customHeight="1" x14ac:dyDescent="0.2">
      <c r="A3" s="1" t="s">
        <v>2</v>
      </c>
      <c r="B3" s="2">
        <f>COUNTA(B7:B300)</f>
        <v>12</v>
      </c>
      <c r="C3" s="1" t="s">
        <v>3</v>
      </c>
      <c r="D3" s="2">
        <f>SUM(F7:F300)</f>
        <v>0</v>
      </c>
      <c r="E3" s="1" t="s">
        <v>4</v>
      </c>
      <c r="F3" s="2">
        <f>B3*2</f>
        <v>24</v>
      </c>
      <c r="G3" s="1" t="s">
        <v>5</v>
      </c>
      <c r="H3" s="3">
        <f>IF(F3=0,0,D3/F3)</f>
        <v>0</v>
      </c>
    </row>
    <row r="4" spans="1:8" ht="22" customHeight="1" x14ac:dyDescent="0.2">
      <c r="A4" s="1" t="s">
        <v>6</v>
      </c>
      <c r="B4" s="20" t="str">
        <f>IF(H3&lt;=0.4,"Level 1 - Informal controls",IF(H3&lt;=0.7,"Level 2 - Basic discipline",IF(H3&lt;=0.85,"Level 3 - Structured governance","Level 4 - Strong control environment")))</f>
        <v>Level 1 - Informal controls</v>
      </c>
      <c r="C4" s="18"/>
      <c r="D4" s="18"/>
      <c r="E4" s="18"/>
      <c r="F4" s="18"/>
      <c r="G4" s="18"/>
      <c r="H4" s="18"/>
    </row>
    <row r="5" spans="1:8" ht="22" customHeight="1" x14ac:dyDescent="0.2"/>
    <row r="6" spans="1:8" ht="22" customHeight="1" x14ac:dyDescent="0.2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</row>
    <row r="7" spans="1:8" ht="22" customHeight="1" x14ac:dyDescent="0.2">
      <c r="A7" s="17" t="s">
        <v>15</v>
      </c>
      <c r="B7" s="18"/>
      <c r="C7" s="18"/>
      <c r="D7" s="18"/>
      <c r="E7" s="18"/>
      <c r="F7" s="19"/>
      <c r="G7" s="18"/>
      <c r="H7" s="18"/>
    </row>
    <row r="8" spans="1:8" ht="22" customHeight="1" x14ac:dyDescent="0.2">
      <c r="A8" s="5" t="s">
        <v>15</v>
      </c>
      <c r="B8" s="5" t="s">
        <v>16</v>
      </c>
      <c r="C8" s="6"/>
      <c r="D8" s="6"/>
      <c r="E8" s="5"/>
      <c r="F8" s="6" t="str">
        <f>IF(C8="Yes",2,IF(C8="Partial",1,IF(C8="No",0,"")))</f>
        <v/>
      </c>
      <c r="G8" s="6" t="str">
        <f>IF(OR(C8="No",D8="High"),"Immediate",IF(OR(C8="Partial",D8="Medium"),"Planned","Monitor"))</f>
        <v>Monitor</v>
      </c>
      <c r="H8" s="5"/>
    </row>
    <row r="9" spans="1:8" ht="22" customHeight="1" x14ac:dyDescent="0.2">
      <c r="A9" s="5" t="s">
        <v>15</v>
      </c>
      <c r="B9" s="5" t="s">
        <v>17</v>
      </c>
      <c r="C9" s="6"/>
      <c r="D9" s="6"/>
      <c r="E9" s="5"/>
      <c r="F9" s="6" t="str">
        <f>IF(C9="Yes",2,IF(C9="Partial",1,IF(C9="No",0,"")))</f>
        <v/>
      </c>
      <c r="G9" s="6" t="str">
        <f>IF(OR(C9="No",D9="High"),"Immediate",IF(OR(C9="Partial",D9="Medium"),"Planned","Monitor"))</f>
        <v>Monitor</v>
      </c>
      <c r="H9" s="5"/>
    </row>
    <row r="10" spans="1:8" ht="22" customHeight="1" x14ac:dyDescent="0.2">
      <c r="A10" s="5" t="s">
        <v>15</v>
      </c>
      <c r="B10" s="5" t="s">
        <v>18</v>
      </c>
      <c r="C10" s="6"/>
      <c r="D10" s="6"/>
      <c r="E10" s="5"/>
      <c r="F10" s="6" t="str">
        <f>IF(C10="Yes",2,IF(C10="Partial",1,IF(C10="No",0,"")))</f>
        <v/>
      </c>
      <c r="G10" s="6" t="str">
        <f>IF(OR(C10="No",D10="High"),"Immediate",IF(OR(C10="Partial",D10="Medium"),"Planned","Monitor"))</f>
        <v>Monitor</v>
      </c>
      <c r="H10" s="5"/>
    </row>
    <row r="11" spans="1:8" ht="22" customHeight="1" x14ac:dyDescent="0.2">
      <c r="A11" s="17" t="s">
        <v>19</v>
      </c>
      <c r="B11" s="18"/>
      <c r="C11" s="18"/>
      <c r="D11" s="18"/>
      <c r="E11" s="18"/>
      <c r="F11" s="19"/>
      <c r="G11" s="18"/>
      <c r="H11" s="18"/>
    </row>
    <row r="12" spans="1:8" ht="22" customHeight="1" x14ac:dyDescent="0.2">
      <c r="A12" s="5" t="s">
        <v>19</v>
      </c>
      <c r="B12" s="5" t="s">
        <v>20</v>
      </c>
      <c r="C12" s="6"/>
      <c r="D12" s="6"/>
      <c r="E12" s="5"/>
      <c r="F12" s="6" t="str">
        <f>IF(C12="Yes",2,IF(C12="Partial",1,IF(C12="No",0,"")))</f>
        <v/>
      </c>
      <c r="G12" s="6" t="str">
        <f>IF(OR(C12="No",D12="High"),"Immediate",IF(OR(C12="Partial",D12="Medium"),"Planned","Monitor"))</f>
        <v>Monitor</v>
      </c>
      <c r="H12" s="5"/>
    </row>
    <row r="13" spans="1:8" ht="22" customHeight="1" x14ac:dyDescent="0.2">
      <c r="A13" s="5" t="s">
        <v>19</v>
      </c>
      <c r="B13" s="5" t="s">
        <v>21</v>
      </c>
      <c r="C13" s="6"/>
      <c r="D13" s="6"/>
      <c r="E13" s="5"/>
      <c r="F13" s="6" t="str">
        <f>IF(C13="Yes",2,IF(C13="Partial",1,IF(C13="No",0,"")))</f>
        <v/>
      </c>
      <c r="G13" s="6" t="str">
        <f>IF(OR(C13="No",D13="High"),"Immediate",IF(OR(C13="Partial",D13="Medium"),"Planned","Monitor"))</f>
        <v>Monitor</v>
      </c>
      <c r="H13" s="5"/>
    </row>
    <row r="14" spans="1:8" ht="22" customHeight="1" x14ac:dyDescent="0.2">
      <c r="A14" s="5" t="s">
        <v>19</v>
      </c>
      <c r="B14" s="5" t="s">
        <v>22</v>
      </c>
      <c r="C14" s="6"/>
      <c r="D14" s="6"/>
      <c r="E14" s="5"/>
      <c r="F14" s="6" t="str">
        <f>IF(C14="Yes",2,IF(C14="Partial",1,IF(C14="No",0,"")))</f>
        <v/>
      </c>
      <c r="G14" s="6" t="str">
        <f>IF(OR(C14="No",D14="High"),"Immediate",IF(OR(C14="Partial",D14="Medium"),"Planned","Monitor"))</f>
        <v>Monitor</v>
      </c>
      <c r="H14" s="5"/>
    </row>
    <row r="15" spans="1:8" ht="22" customHeight="1" x14ac:dyDescent="0.2">
      <c r="A15" s="17" t="s">
        <v>23</v>
      </c>
      <c r="B15" s="18"/>
      <c r="C15" s="18"/>
      <c r="D15" s="18"/>
      <c r="E15" s="18"/>
      <c r="F15" s="19"/>
      <c r="G15" s="18"/>
      <c r="H15" s="18"/>
    </row>
    <row r="16" spans="1:8" ht="22" customHeight="1" x14ac:dyDescent="0.2">
      <c r="A16" s="5" t="s">
        <v>23</v>
      </c>
      <c r="B16" s="5" t="s">
        <v>24</v>
      </c>
      <c r="C16" s="6"/>
      <c r="D16" s="6"/>
      <c r="E16" s="5"/>
      <c r="F16" s="6" t="str">
        <f>IF(C16="Yes",2,IF(C16="Partial",1,IF(C16="No",0,"")))</f>
        <v/>
      </c>
      <c r="G16" s="6" t="str">
        <f>IF(OR(C16="No",D16="High"),"Immediate",IF(OR(C16="Partial",D16="Medium"),"Planned","Monitor"))</f>
        <v>Monitor</v>
      </c>
      <c r="H16" s="5"/>
    </row>
    <row r="17" spans="1:8" ht="22" customHeight="1" x14ac:dyDescent="0.2">
      <c r="A17" s="5" t="s">
        <v>23</v>
      </c>
      <c r="B17" s="5" t="s">
        <v>25</v>
      </c>
      <c r="C17" s="6"/>
      <c r="D17" s="6"/>
      <c r="E17" s="5"/>
      <c r="F17" s="6" t="str">
        <f>IF(C17="Yes",2,IF(C17="Partial",1,IF(C17="No",0,"")))</f>
        <v/>
      </c>
      <c r="G17" s="6" t="str">
        <f>IF(OR(C17="No",D17="High"),"Immediate",IF(OR(C17="Partial",D17="Medium"),"Planned","Monitor"))</f>
        <v>Monitor</v>
      </c>
      <c r="H17" s="5"/>
    </row>
    <row r="18" spans="1:8" ht="22" customHeight="1" x14ac:dyDescent="0.2">
      <c r="A18" s="5" t="s">
        <v>23</v>
      </c>
      <c r="B18" s="5" t="s">
        <v>26</v>
      </c>
      <c r="C18" s="6"/>
      <c r="D18" s="6"/>
      <c r="E18" s="5"/>
      <c r="F18" s="6" t="str">
        <f>IF(C18="Yes",2,IF(C18="Partial",1,IF(C18="No",0,"")))</f>
        <v/>
      </c>
      <c r="G18" s="6" t="str">
        <f>IF(OR(C18="No",D18="High"),"Immediate",IF(OR(C18="Partial",D18="Medium"),"Planned","Monitor"))</f>
        <v>Monitor</v>
      </c>
      <c r="H18" s="5"/>
    </row>
    <row r="19" spans="1:8" ht="22" customHeight="1" x14ac:dyDescent="0.2">
      <c r="A19" s="17" t="s">
        <v>27</v>
      </c>
      <c r="B19" s="18"/>
      <c r="C19" s="18"/>
      <c r="D19" s="18"/>
      <c r="E19" s="18"/>
      <c r="F19" s="19"/>
      <c r="G19" s="18"/>
      <c r="H19" s="18"/>
    </row>
    <row r="20" spans="1:8" ht="22" customHeight="1" x14ac:dyDescent="0.2">
      <c r="A20" s="5" t="s">
        <v>27</v>
      </c>
      <c r="B20" s="5" t="s">
        <v>28</v>
      </c>
      <c r="C20" s="6"/>
      <c r="D20" s="6"/>
      <c r="E20" s="5"/>
      <c r="F20" s="6" t="str">
        <f>IF(C20="Yes",2,IF(C20="Partial",1,IF(C20="No",0,"")))</f>
        <v/>
      </c>
      <c r="G20" s="6" t="str">
        <f>IF(OR(C20="No",D20="High"),"Immediate",IF(OR(C20="Partial",D20="Medium"),"Planned","Monitor"))</f>
        <v>Monitor</v>
      </c>
      <c r="H20" s="5"/>
    </row>
    <row r="21" spans="1:8" ht="22" customHeight="1" x14ac:dyDescent="0.2">
      <c r="A21" s="5" t="s">
        <v>27</v>
      </c>
      <c r="B21" s="5" t="s">
        <v>29</v>
      </c>
      <c r="C21" s="6"/>
      <c r="D21" s="6"/>
      <c r="E21" s="5"/>
      <c r="F21" s="6" t="str">
        <f>IF(C21="Yes",2,IF(C21="Partial",1,IF(C21="No",0,"")))</f>
        <v/>
      </c>
      <c r="G21" s="6" t="str">
        <f>IF(OR(C21="No",D21="High"),"Immediate",IF(OR(C21="Partial",D21="Medium"),"Planned","Monitor"))</f>
        <v>Monitor</v>
      </c>
      <c r="H21" s="5"/>
    </row>
    <row r="22" spans="1:8" ht="22" customHeight="1" x14ac:dyDescent="0.2">
      <c r="A22" s="5" t="s">
        <v>27</v>
      </c>
      <c r="B22" s="5" t="s">
        <v>30</v>
      </c>
      <c r="C22" s="6"/>
      <c r="D22" s="6"/>
      <c r="E22" s="5"/>
      <c r="F22" s="6" t="str">
        <f>IF(C22="Yes",2,IF(C22="Partial",1,IF(C22="No",0,"")))</f>
        <v/>
      </c>
      <c r="G22" s="6" t="str">
        <f>IF(OR(C22="No",D22="High"),"Immediate",IF(OR(C22="Partial",D22="Medium"),"Planned","Monitor"))</f>
        <v>Monitor</v>
      </c>
      <c r="H22" s="5"/>
    </row>
  </sheetData>
  <mergeCells count="7">
    <mergeCell ref="A1:H1"/>
    <mergeCell ref="A15:H15"/>
    <mergeCell ref="A7:H7"/>
    <mergeCell ref="B4:H4"/>
    <mergeCell ref="A2:H2"/>
    <mergeCell ref="A19:H19"/>
    <mergeCell ref="A11:H11"/>
  </mergeCells>
  <conditionalFormatting sqref="C7:C22">
    <cfRule type="expression" dxfId="8" priority="1">
      <formula>C7="Yes"</formula>
    </cfRule>
    <cfRule type="expression" dxfId="7" priority="2">
      <formula>C7="Partial"</formula>
    </cfRule>
    <cfRule type="expression" dxfId="6" priority="3">
      <formula>C7="No"</formula>
    </cfRule>
  </conditionalFormatting>
  <conditionalFormatting sqref="D7:D22">
    <cfRule type="expression" dxfId="5" priority="4">
      <formula>D7="Low"</formula>
    </cfRule>
    <cfRule type="expression" dxfId="4" priority="5">
      <formula>D7="Medium"</formula>
    </cfRule>
    <cfRule type="expression" dxfId="3" priority="6">
      <formula>D7="High"</formula>
    </cfRule>
  </conditionalFormatting>
  <conditionalFormatting sqref="G7:G22">
    <cfRule type="expression" dxfId="2" priority="7">
      <formula>G7="Immediate"</formula>
    </cfRule>
    <cfRule type="expression" dxfId="1" priority="8">
      <formula>G7="Planned"</formula>
    </cfRule>
    <cfRule type="expression" dxfId="0" priority="9">
      <formula>G7="Monitor"</formula>
    </cfRule>
  </conditionalFormatting>
  <dataValidations count="2">
    <dataValidation type="list" allowBlank="1" sqref="C8 C9 C10 C12 C13 C14 C16 C17 C18 C20 C21 C22" xr:uid="{00000000-0002-0000-0000-000000000000}">
      <formula1>"Yes,Partial,No"</formula1>
    </dataValidation>
    <dataValidation type="list" allowBlank="1" sqref="D8 D9 D10 D12 D13 D14 D16 D17 D18 D20 D21 D22" xr:uid="{00000000-0002-0000-0000-000001000000}">
      <formula1>"High,Medium,Low"</formula1>
    </dataValidation>
  </dataValidations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AD47"/>
  </sheetPr>
  <dimension ref="A1:F20"/>
  <sheetViews>
    <sheetView showGridLines="0" workbookViewId="0"/>
  </sheetViews>
  <sheetFormatPr baseColWidth="10" defaultColWidth="8.83203125" defaultRowHeight="15" x14ac:dyDescent="0.2"/>
  <cols>
    <col min="1" max="6" width="24" customWidth="1"/>
  </cols>
  <sheetData>
    <row r="1" spans="1:6" x14ac:dyDescent="0.2">
      <c r="A1" s="24" t="s">
        <v>31</v>
      </c>
      <c r="B1" s="23"/>
      <c r="C1" s="23"/>
      <c r="D1" s="23"/>
      <c r="E1" s="23"/>
      <c r="F1" s="23"/>
    </row>
    <row r="2" spans="1:6" x14ac:dyDescent="0.2">
      <c r="A2" s="7"/>
      <c r="B2" s="7"/>
      <c r="C2" s="7"/>
      <c r="D2" s="7"/>
      <c r="E2" s="7"/>
      <c r="F2" s="7"/>
    </row>
    <row r="3" spans="1:6" ht="16" x14ac:dyDescent="0.2">
      <c r="A3" s="8" t="s">
        <v>32</v>
      </c>
      <c r="B3" s="9"/>
      <c r="C3" s="9"/>
      <c r="D3" s="9"/>
      <c r="E3" s="9"/>
      <c r="F3" s="9"/>
    </row>
    <row r="4" spans="1:6" x14ac:dyDescent="0.2">
      <c r="A4" s="23" t="s">
        <v>33</v>
      </c>
      <c r="B4" s="23"/>
      <c r="C4" s="23"/>
      <c r="D4" s="23"/>
      <c r="E4" s="23"/>
      <c r="F4" s="23"/>
    </row>
    <row r="5" spans="1:6" x14ac:dyDescent="0.2">
      <c r="A5" s="7"/>
      <c r="B5" s="7"/>
      <c r="C5" s="7"/>
      <c r="D5" s="7"/>
      <c r="E5" s="7"/>
      <c r="F5" s="7"/>
    </row>
    <row r="6" spans="1:6" ht="16" x14ac:dyDescent="0.2">
      <c r="A6" s="8" t="s">
        <v>34</v>
      </c>
      <c r="B6" s="9"/>
      <c r="C6" s="9"/>
      <c r="D6" s="9"/>
      <c r="E6" s="9"/>
      <c r="F6" s="9"/>
    </row>
    <row r="7" spans="1:6" x14ac:dyDescent="0.2">
      <c r="A7" s="23" t="s">
        <v>35</v>
      </c>
      <c r="B7" s="23"/>
      <c r="C7" s="23"/>
      <c r="D7" s="23"/>
      <c r="E7" s="23"/>
      <c r="F7" s="23"/>
    </row>
    <row r="8" spans="1:6" x14ac:dyDescent="0.2">
      <c r="A8" s="23" t="s">
        <v>36</v>
      </c>
      <c r="B8" s="23"/>
      <c r="C8" s="23"/>
      <c r="D8" s="23"/>
      <c r="E8" s="23"/>
      <c r="F8" s="23"/>
    </row>
    <row r="9" spans="1:6" x14ac:dyDescent="0.2">
      <c r="A9" s="23" t="s">
        <v>37</v>
      </c>
      <c r="B9" s="23"/>
      <c r="C9" s="23"/>
      <c r="D9" s="23"/>
      <c r="E9" s="23"/>
      <c r="F9" s="23"/>
    </row>
    <row r="10" spans="1:6" x14ac:dyDescent="0.2">
      <c r="A10" s="23" t="s">
        <v>38</v>
      </c>
      <c r="B10" s="23"/>
      <c r="C10" s="23"/>
      <c r="D10" s="23"/>
      <c r="E10" s="23"/>
      <c r="F10" s="23"/>
    </row>
    <row r="11" spans="1:6" x14ac:dyDescent="0.2">
      <c r="A11" s="23" t="s">
        <v>39</v>
      </c>
      <c r="B11" s="23"/>
      <c r="C11" s="23"/>
      <c r="D11" s="23"/>
      <c r="E11" s="23"/>
      <c r="F11" s="23"/>
    </row>
    <row r="12" spans="1:6" x14ac:dyDescent="0.2">
      <c r="A12" s="7"/>
      <c r="B12" s="7"/>
      <c r="C12" s="7"/>
      <c r="D12" s="7"/>
      <c r="E12" s="7"/>
      <c r="F12" s="7"/>
    </row>
    <row r="13" spans="1:6" x14ac:dyDescent="0.2">
      <c r="A13" s="7"/>
      <c r="B13" s="7"/>
      <c r="C13" s="7"/>
      <c r="D13" s="7"/>
      <c r="E13" s="7"/>
      <c r="F13" s="7"/>
    </row>
    <row r="14" spans="1:6" ht="16" x14ac:dyDescent="0.2">
      <c r="A14" s="8" t="s">
        <v>40</v>
      </c>
      <c r="B14" s="9"/>
      <c r="C14" s="9"/>
      <c r="D14" s="9"/>
      <c r="E14" s="9"/>
      <c r="F14" s="9"/>
    </row>
    <row r="15" spans="1:6" ht="16" x14ac:dyDescent="0.2">
      <c r="A15" s="9" t="s">
        <v>41</v>
      </c>
      <c r="B15" s="9" t="s">
        <v>42</v>
      </c>
      <c r="C15" s="9"/>
      <c r="D15" s="8" t="s">
        <v>43</v>
      </c>
      <c r="E15" s="9"/>
      <c r="F15" s="9"/>
    </row>
    <row r="16" spans="1:6" ht="32" x14ac:dyDescent="0.2">
      <c r="A16" s="7" t="s">
        <v>44</v>
      </c>
      <c r="B16" s="7" t="s">
        <v>45</v>
      </c>
      <c r="C16" s="7"/>
      <c r="D16" s="7" t="s">
        <v>46</v>
      </c>
      <c r="E16" s="7" t="s">
        <v>47</v>
      </c>
      <c r="F16" s="7"/>
    </row>
    <row r="17" spans="1:6" ht="32" x14ac:dyDescent="0.2">
      <c r="A17" s="7" t="s">
        <v>48</v>
      </c>
      <c r="B17" s="7" t="s">
        <v>49</v>
      </c>
      <c r="C17" s="7"/>
      <c r="D17" s="7" t="s">
        <v>50</v>
      </c>
      <c r="E17" s="7" t="s">
        <v>51</v>
      </c>
      <c r="F17" s="7"/>
    </row>
    <row r="18" spans="1:6" ht="16" x14ac:dyDescent="0.2">
      <c r="A18" s="7"/>
      <c r="B18" s="7"/>
      <c r="C18" s="7"/>
      <c r="D18" s="7" t="s">
        <v>52</v>
      </c>
      <c r="E18" s="7" t="s">
        <v>53</v>
      </c>
      <c r="F18" s="7"/>
    </row>
    <row r="19" spans="1:6" ht="16" x14ac:dyDescent="0.2">
      <c r="A19" s="7"/>
      <c r="B19" s="7"/>
      <c r="C19" s="7"/>
      <c r="D19" s="7" t="s">
        <v>54</v>
      </c>
      <c r="E19" s="7" t="s">
        <v>55</v>
      </c>
      <c r="F19" s="7"/>
    </row>
    <row r="20" spans="1:6" x14ac:dyDescent="0.2">
      <c r="A20" s="7"/>
      <c r="B20" s="7"/>
      <c r="C20" s="7"/>
      <c r="D20" s="7"/>
      <c r="E20" s="7"/>
      <c r="F20" s="7"/>
    </row>
  </sheetData>
  <mergeCells count="7">
    <mergeCell ref="A11:F11"/>
    <mergeCell ref="A10:F10"/>
    <mergeCell ref="A1:F1"/>
    <mergeCell ref="A9:F9"/>
    <mergeCell ref="A8:F8"/>
    <mergeCell ref="A4:F4"/>
    <mergeCell ref="A7:F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504D"/>
  </sheetPr>
  <dimension ref="A1:F15"/>
  <sheetViews>
    <sheetView showGridLines="0" workbookViewId="0"/>
  </sheetViews>
  <sheetFormatPr baseColWidth="10" defaultColWidth="8.83203125" defaultRowHeight="15" x14ac:dyDescent="0.2"/>
  <cols>
    <col min="1" max="1" width="20" customWidth="1"/>
    <col min="2" max="2" width="44" customWidth="1"/>
    <col min="3" max="5" width="12" customWidth="1"/>
    <col min="6" max="6" width="40" customWidth="1"/>
  </cols>
  <sheetData>
    <row r="1" spans="1:6" ht="20" x14ac:dyDescent="0.25">
      <c r="A1" s="25" t="s">
        <v>56</v>
      </c>
      <c r="B1" s="18"/>
      <c r="C1" s="18"/>
      <c r="D1" s="18"/>
      <c r="E1" s="18"/>
      <c r="F1" s="18"/>
    </row>
    <row r="3" spans="1:6" ht="16" x14ac:dyDescent="0.2">
      <c r="A3" s="10" t="s">
        <v>7</v>
      </c>
      <c r="B3" s="10" t="s">
        <v>8</v>
      </c>
      <c r="C3" s="10" t="s">
        <v>9</v>
      </c>
      <c r="D3" s="10" t="s">
        <v>10</v>
      </c>
      <c r="E3" s="10" t="s">
        <v>13</v>
      </c>
      <c r="F3" s="10" t="s">
        <v>57</v>
      </c>
    </row>
    <row r="4" spans="1:6" ht="16" x14ac:dyDescent="0.2">
      <c r="A4" s="5" t="str">
        <f>Checklist!A8</f>
        <v>Governance Structure</v>
      </c>
      <c r="B4" s="5" t="str">
        <f>Checklist!B8</f>
        <v>Delegation of authority defined</v>
      </c>
      <c r="C4" s="5">
        <f>Checklist!C8</f>
        <v>0</v>
      </c>
      <c r="D4" s="5">
        <f>Checklist!D8</f>
        <v>0</v>
      </c>
      <c r="E4" s="5" t="str">
        <f>Checklist!G8</f>
        <v>Monitor</v>
      </c>
      <c r="F4" s="5" t="str">
        <f t="shared" ref="F4:F15" si="0">IF(OR(C4="No",D4="High"),"Implement or strengthen this control as a priority.",IF(OR(C4="Partial",D4="Medium"),"Document and improve this control in the next review cycle.","Continue monitoring."))</f>
        <v>Continue monitoring.</v>
      </c>
    </row>
    <row r="5" spans="1:6" ht="16" x14ac:dyDescent="0.2">
      <c r="A5" s="5" t="str">
        <f>Checklist!A9</f>
        <v>Governance Structure</v>
      </c>
      <c r="B5" s="5" t="str">
        <f>Checklist!B9</f>
        <v>Financial approval limits documented</v>
      </c>
      <c r="C5" s="5">
        <f>Checklist!C9</f>
        <v>0</v>
      </c>
      <c r="D5" s="5">
        <f>Checklist!D9</f>
        <v>0</v>
      </c>
      <c r="E5" s="5" t="str">
        <f>Checklist!G9</f>
        <v>Monitor</v>
      </c>
      <c r="F5" s="5" t="str">
        <f t="shared" si="0"/>
        <v>Continue monitoring.</v>
      </c>
    </row>
    <row r="6" spans="1:6" ht="16" x14ac:dyDescent="0.2">
      <c r="A6" s="5" t="str">
        <f>Checklist!A10</f>
        <v>Governance Structure</v>
      </c>
      <c r="B6" s="5" t="str">
        <f>Checklist!B10</f>
        <v>Segregation of duties in finance roles</v>
      </c>
      <c r="C6" s="5">
        <f>Checklist!C10</f>
        <v>0</v>
      </c>
      <c r="D6" s="5">
        <f>Checklist!D10</f>
        <v>0</v>
      </c>
      <c r="E6" s="5" t="str">
        <f>Checklist!G10</f>
        <v>Monitor</v>
      </c>
      <c r="F6" s="5" t="str">
        <f t="shared" si="0"/>
        <v>Continue monitoring.</v>
      </c>
    </row>
    <row r="7" spans="1:6" ht="16" x14ac:dyDescent="0.2">
      <c r="A7" s="5" t="str">
        <f>Checklist!A12</f>
        <v>Financial Reporting</v>
      </c>
      <c r="B7" s="5" t="str">
        <f>Checklist!B12</f>
        <v>Monthly financial statements prepared</v>
      </c>
      <c r="C7" s="5">
        <f>Checklist!C12</f>
        <v>0</v>
      </c>
      <c r="D7" s="5">
        <f>Checklist!D12</f>
        <v>0</v>
      </c>
      <c r="E7" s="5" t="str">
        <f>Checklist!G12</f>
        <v>Monitor</v>
      </c>
      <c r="F7" s="5" t="str">
        <f t="shared" si="0"/>
        <v>Continue monitoring.</v>
      </c>
    </row>
    <row r="8" spans="1:6" ht="16" x14ac:dyDescent="0.2">
      <c r="A8" s="5" t="str">
        <f>Checklist!A13</f>
        <v>Financial Reporting</v>
      </c>
      <c r="B8" s="5" t="str">
        <f>Checklist!B13</f>
        <v>Budget vs actual performance reviewed</v>
      </c>
      <c r="C8" s="5">
        <f>Checklist!C13</f>
        <v>0</v>
      </c>
      <c r="D8" s="5">
        <f>Checklist!D13</f>
        <v>0</v>
      </c>
      <c r="E8" s="5" t="str">
        <f>Checklist!G13</f>
        <v>Monitor</v>
      </c>
      <c r="F8" s="5" t="str">
        <f t="shared" si="0"/>
        <v>Continue monitoring.</v>
      </c>
    </row>
    <row r="9" spans="1:6" ht="16" x14ac:dyDescent="0.2">
      <c r="A9" s="5" t="str">
        <f>Checklist!A14</f>
        <v>Financial Reporting</v>
      </c>
      <c r="B9" s="5" t="str">
        <f>Checklist!B14</f>
        <v>Cash flow forecast prepared monthly</v>
      </c>
      <c r="C9" s="5">
        <f>Checklist!C14</f>
        <v>0</v>
      </c>
      <c r="D9" s="5">
        <f>Checklist!D14</f>
        <v>0</v>
      </c>
      <c r="E9" s="5" t="str">
        <f>Checklist!G14</f>
        <v>Monitor</v>
      </c>
      <c r="F9" s="5" t="str">
        <f t="shared" si="0"/>
        <v>Continue monitoring.</v>
      </c>
    </row>
    <row r="10" spans="1:6" ht="16" x14ac:dyDescent="0.2">
      <c r="A10" s="5" t="str">
        <f>Checklist!A16</f>
        <v>Payments &amp; Expenses</v>
      </c>
      <c r="B10" s="5" t="str">
        <f>Checklist!B16</f>
        <v>Dual approval required for large payments</v>
      </c>
      <c r="C10" s="5">
        <f>Checklist!C16</f>
        <v>0</v>
      </c>
      <c r="D10" s="5">
        <f>Checklist!D16</f>
        <v>0</v>
      </c>
      <c r="E10" s="5" t="str">
        <f>Checklist!G16</f>
        <v>Monitor</v>
      </c>
      <c r="F10" s="5" t="str">
        <f t="shared" si="0"/>
        <v>Continue monitoring.</v>
      </c>
    </row>
    <row r="11" spans="1:6" ht="16" x14ac:dyDescent="0.2">
      <c r="A11" s="5" t="str">
        <f>Checklist!A17</f>
        <v>Payments &amp; Expenses</v>
      </c>
      <c r="B11" s="5" t="str">
        <f>Checklist!B17</f>
        <v>Supplier invoices verified before payment</v>
      </c>
      <c r="C11" s="5">
        <f>Checklist!C17</f>
        <v>0</v>
      </c>
      <c r="D11" s="5">
        <f>Checklist!D17</f>
        <v>0</v>
      </c>
      <c r="E11" s="5" t="str">
        <f>Checklist!G17</f>
        <v>Monitor</v>
      </c>
      <c r="F11" s="5" t="str">
        <f t="shared" si="0"/>
        <v>Continue monitoring.</v>
      </c>
    </row>
    <row r="12" spans="1:6" ht="16" x14ac:dyDescent="0.2">
      <c r="A12" s="5" t="str">
        <f>Checklist!A18</f>
        <v>Payments &amp; Expenses</v>
      </c>
      <c r="B12" s="5" t="str">
        <f>Checklist!B18</f>
        <v>Bank reconciliations performed monthly</v>
      </c>
      <c r="C12" s="5">
        <f>Checklist!C18</f>
        <v>0</v>
      </c>
      <c r="D12" s="5">
        <f>Checklist!D18</f>
        <v>0</v>
      </c>
      <c r="E12" s="5" t="str">
        <f>Checklist!G18</f>
        <v>Monitor</v>
      </c>
      <c r="F12" s="5" t="str">
        <f t="shared" si="0"/>
        <v>Continue monitoring.</v>
      </c>
    </row>
    <row r="13" spans="1:6" ht="16" x14ac:dyDescent="0.2">
      <c r="A13" s="5" t="str">
        <f>Checklist!A20</f>
        <v>Risk Oversight</v>
      </c>
      <c r="B13" s="5" t="str">
        <f>Checklist!B20</f>
        <v>Risk register maintained and reviewed</v>
      </c>
      <c r="C13" s="5">
        <f>Checklist!C20</f>
        <v>0</v>
      </c>
      <c r="D13" s="5">
        <f>Checklist!D20</f>
        <v>0</v>
      </c>
      <c r="E13" s="5" t="str">
        <f>Checklist!G20</f>
        <v>Monitor</v>
      </c>
      <c r="F13" s="5" t="str">
        <f t="shared" si="0"/>
        <v>Continue monitoring.</v>
      </c>
    </row>
    <row r="14" spans="1:6" ht="16" x14ac:dyDescent="0.2">
      <c r="A14" s="5" t="str">
        <f>Checklist!A21</f>
        <v>Risk Oversight</v>
      </c>
      <c r="B14" s="5" t="str">
        <f>Checklist!B21</f>
        <v>Major contracts reviewed for financial exposure</v>
      </c>
      <c r="C14" s="5">
        <f>Checklist!C21</f>
        <v>0</v>
      </c>
      <c r="D14" s="5">
        <f>Checklist!D21</f>
        <v>0</v>
      </c>
      <c r="E14" s="5" t="str">
        <f>Checklist!G21</f>
        <v>Monitor</v>
      </c>
      <c r="F14" s="5" t="str">
        <f t="shared" si="0"/>
        <v>Continue monitoring.</v>
      </c>
    </row>
    <row r="15" spans="1:6" ht="16" x14ac:dyDescent="0.2">
      <c r="A15" s="5" t="str">
        <f>Checklist!A22</f>
        <v>Risk Oversight</v>
      </c>
      <c r="B15" s="5" t="str">
        <f>Checklist!B22</f>
        <v>Management reviews financial risks quarterly</v>
      </c>
      <c r="C15" s="5">
        <f>Checklist!C22</f>
        <v>0</v>
      </c>
      <c r="D15" s="5">
        <f>Checklist!D22</f>
        <v>0</v>
      </c>
      <c r="E15" s="5" t="str">
        <f>Checklist!G22</f>
        <v>Monitor</v>
      </c>
      <c r="F15" s="5" t="str">
        <f t="shared" si="0"/>
        <v>Continue monitoring.</v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5B9BD5"/>
  </sheetPr>
  <dimension ref="A1:H14"/>
  <sheetViews>
    <sheetView showGridLines="0" workbookViewId="0"/>
  </sheetViews>
  <sheetFormatPr baseColWidth="10" defaultColWidth="8.83203125" defaultRowHeight="15" x14ac:dyDescent="0.2"/>
  <cols>
    <col min="1" max="1" width="22" customWidth="1"/>
    <col min="2" max="2" width="14" customWidth="1"/>
    <col min="3" max="3" width="18" customWidth="1"/>
    <col min="4" max="4" width="26" customWidth="1"/>
    <col min="5" max="8" width="12" customWidth="1"/>
  </cols>
  <sheetData>
    <row r="1" spans="1:8" ht="21" x14ac:dyDescent="0.25">
      <c r="A1" s="27" t="s">
        <v>58</v>
      </c>
      <c r="B1" s="18"/>
      <c r="C1" s="18"/>
      <c r="D1" s="18"/>
      <c r="E1" s="18"/>
      <c r="F1" s="18"/>
      <c r="G1" s="18"/>
      <c r="H1" s="18"/>
    </row>
    <row r="3" spans="1:8" ht="19" x14ac:dyDescent="0.25">
      <c r="A3" s="1" t="s">
        <v>2</v>
      </c>
      <c r="B3" s="11">
        <f>Checklist!B3</f>
        <v>12</v>
      </c>
      <c r="C3" s="1" t="s">
        <v>3</v>
      </c>
      <c r="D3" s="11">
        <f>Checklist!D3</f>
        <v>0</v>
      </c>
      <c r="E3" s="1" t="s">
        <v>4</v>
      </c>
      <c r="F3" s="11">
        <f>Checklist!F3</f>
        <v>24</v>
      </c>
      <c r="G3" s="1" t="s">
        <v>59</v>
      </c>
      <c r="H3" s="12">
        <f>Checklist!H3</f>
        <v>0</v>
      </c>
    </row>
    <row r="6" spans="1:8" x14ac:dyDescent="0.2">
      <c r="A6" s="13" t="s">
        <v>60</v>
      </c>
      <c r="B6" s="26" t="str">
        <f>Checklist!B4</f>
        <v>Level 1 - Informal controls</v>
      </c>
      <c r="C6" s="18"/>
      <c r="D6" s="18"/>
      <c r="E6" s="18"/>
      <c r="F6" s="18"/>
      <c r="G6" s="18"/>
      <c r="H6" s="18"/>
    </row>
    <row r="8" spans="1:8" x14ac:dyDescent="0.2">
      <c r="A8" s="14" t="s">
        <v>61</v>
      </c>
      <c r="D8" s="14" t="s">
        <v>62</v>
      </c>
    </row>
    <row r="9" spans="1:8" x14ac:dyDescent="0.2">
      <c r="A9" t="s">
        <v>63</v>
      </c>
      <c r="B9">
        <f>COUNTIF(Checklist!D7:D22,"High")</f>
        <v>0</v>
      </c>
      <c r="D9" t="s">
        <v>15</v>
      </c>
      <c r="E9">
        <f>SUMIF(Checklist!A7:A22,D9,Checklist!F7:F22)</f>
        <v>0</v>
      </c>
      <c r="F9">
        <f>COUNTIF(Checklist!A7:A22,D9)*2</f>
        <v>8</v>
      </c>
      <c r="G9" s="15">
        <f>IF(F9=0,0,E9/F9)</f>
        <v>0</v>
      </c>
    </row>
    <row r="10" spans="1:8" x14ac:dyDescent="0.2">
      <c r="A10" t="s">
        <v>64</v>
      </c>
      <c r="B10">
        <f>COUNTIF(Checklist!D7:D22,"Medium")</f>
        <v>0</v>
      </c>
      <c r="D10" t="s">
        <v>19</v>
      </c>
      <c r="E10">
        <f>SUMIF(Checklist!A7:A22,D10,Checklist!F7:F22)</f>
        <v>0</v>
      </c>
      <c r="F10">
        <f>COUNTIF(Checklist!A7:A22,D10)*2</f>
        <v>8</v>
      </c>
      <c r="G10" s="15">
        <f>IF(F10=0,0,E10/F10)</f>
        <v>0</v>
      </c>
    </row>
    <row r="11" spans="1:8" x14ac:dyDescent="0.2">
      <c r="A11" t="s">
        <v>65</v>
      </c>
      <c r="B11">
        <f>COUNTIF(Checklist!D7:D22,"Low")</f>
        <v>0</v>
      </c>
      <c r="D11" t="s">
        <v>23</v>
      </c>
      <c r="E11">
        <f>SUMIF(Checklist!A7:A22,D11,Checklist!F7:F22)</f>
        <v>0</v>
      </c>
      <c r="F11">
        <f>COUNTIF(Checklist!A7:A22,D11)*2</f>
        <v>8</v>
      </c>
      <c r="G11" s="15">
        <f>IF(F11=0,0,E11/F11)</f>
        <v>0</v>
      </c>
    </row>
    <row r="12" spans="1:8" x14ac:dyDescent="0.2">
      <c r="A12" t="s">
        <v>66</v>
      </c>
      <c r="B12">
        <f>COUNTIF(Checklist!C7:C22,"No")</f>
        <v>0</v>
      </c>
      <c r="D12" t="s">
        <v>27</v>
      </c>
      <c r="E12">
        <f>SUMIF(Checklist!A7:A22,D12,Checklist!F7:F22)</f>
        <v>0</v>
      </c>
      <c r="F12">
        <f>COUNTIF(Checklist!A7:A22,D12)*2</f>
        <v>8</v>
      </c>
      <c r="G12" s="15">
        <f>IF(F12=0,0,E12/F12)</f>
        <v>0</v>
      </c>
    </row>
    <row r="13" spans="1:8" x14ac:dyDescent="0.2">
      <c r="A13" t="s">
        <v>67</v>
      </c>
      <c r="B13">
        <f>COUNTIF(Checklist!C7:C22,"Partial")</f>
        <v>0</v>
      </c>
    </row>
    <row r="14" spans="1:8" x14ac:dyDescent="0.2">
      <c r="A14" t="s">
        <v>68</v>
      </c>
      <c r="B14">
        <f>COUNTIF(Checklist!C7:C22,"Yes")</f>
        <v>0</v>
      </c>
    </row>
  </sheetData>
  <mergeCells count="2">
    <mergeCell ref="B6:H6"/>
    <mergeCell ref="A1:H1"/>
  </mergeCells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"/>
  <sheetViews>
    <sheetView workbookViewId="0"/>
  </sheetViews>
  <sheetFormatPr baseColWidth="10" defaultColWidth="8.83203125" defaultRowHeight="15" x14ac:dyDescent="0.2"/>
  <sheetData>
    <row r="1" spans="1:2" ht="19" x14ac:dyDescent="0.25">
      <c r="A1" s="16" t="s">
        <v>69</v>
      </c>
    </row>
    <row r="3" spans="1:2" x14ac:dyDescent="0.2">
      <c r="A3" t="s">
        <v>70</v>
      </c>
    </row>
    <row r="4" spans="1:2" x14ac:dyDescent="0.2">
      <c r="A4" t="s">
        <v>71</v>
      </c>
    </row>
    <row r="6" spans="1:2" x14ac:dyDescent="0.2">
      <c r="A6" t="s">
        <v>72</v>
      </c>
      <c r="B6" t="s">
        <v>73</v>
      </c>
    </row>
    <row r="8" spans="1:2" x14ac:dyDescent="0.2">
      <c r="A8" t="s">
        <v>74</v>
      </c>
      <c r="B8" t="s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Checklist</vt:lpstr>
      <vt:lpstr>Instructions</vt:lpstr>
      <vt:lpstr>Risk Assessment</vt:lpstr>
      <vt:lpstr>Dashboard</vt:lpstr>
      <vt:lpstr>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GoBisnix Internal Controls Checklist</dc:title>
  <dc:creator>OpenAI</dc:creator>
  <cp:lastModifiedBy>Dennis Konu</cp:lastModifiedBy>
  <dcterms:created xsi:type="dcterms:W3CDTF">2026-03-11T05:32:53Z</dcterms:created>
  <dcterms:modified xsi:type="dcterms:W3CDTF">2026-03-11T05:34:10Z</dcterms:modified>
</cp:coreProperties>
</file>